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9465" activeTab="0"/>
  </bookViews>
  <sheets>
    <sheet name="TS With Break" sheetId="1" r:id="rId1"/>
  </sheets>
  <definedNames>
    <definedName name="_xlnm.Print_Area" localSheetId="0">'TS With Break'!$B$1:$K$57</definedName>
  </definedNames>
  <calcPr fullCalcOnLoad="1"/>
</workbook>
</file>

<file path=xl/sharedStrings.xml><?xml version="1.0" encoding="utf-8"?>
<sst xmlns="http://schemas.openxmlformats.org/spreadsheetml/2006/main" count="32" uniqueCount="28">
  <si>
    <t>Day</t>
  </si>
  <si>
    <t>In</t>
  </si>
  <si>
    <t>Out</t>
  </si>
  <si>
    <t>Date</t>
  </si>
  <si>
    <t>Weekly Time Sheet</t>
  </si>
  <si>
    <t>Hours</t>
  </si>
  <si>
    <t>Normal</t>
  </si>
  <si>
    <t>Sick</t>
  </si>
  <si>
    <t>Time</t>
  </si>
  <si>
    <t>OT</t>
  </si>
  <si>
    <t>Vac</t>
  </si>
  <si>
    <t>[COMPANY LOGO AND NAME]</t>
  </si>
  <si>
    <t>Name :</t>
  </si>
  <si>
    <t>Employee ID :</t>
  </si>
  <si>
    <t>Dept. :</t>
  </si>
  <si>
    <t>Title :</t>
  </si>
  <si>
    <t xml:space="preserve"> </t>
  </si>
  <si>
    <t xml:space="preserve">Signature of Employee :  </t>
  </si>
  <si>
    <t>Start Date :</t>
  </si>
  <si>
    <t xml:space="preserve">Signature of Supervisor :  </t>
  </si>
  <si>
    <t>Notes :</t>
  </si>
  <si>
    <r>
      <t>Date</t>
    </r>
    <r>
      <rPr>
        <sz val="10"/>
        <rFont val="Arial"/>
        <family val="2"/>
      </rPr>
      <t xml:space="preserve">:   </t>
    </r>
  </si>
  <si>
    <t>Hourly Rate</t>
  </si>
  <si>
    <t>Total Hour</t>
  </si>
  <si>
    <t>Total Hour x Hourly Rate</t>
  </si>
  <si>
    <t>TOTAL</t>
  </si>
  <si>
    <t>Number of working days per month :</t>
  </si>
  <si>
    <t>VISIT EXCELTEMPLATE.NET FOR MORE TEMPLATES AND UPDATES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</si>
</sst>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h:mm;@"/>
    <numFmt numFmtId="166" formatCode="[$-409]dddd\,\ mmmm\ dd\,\ yyyy"/>
    <numFmt numFmtId="167" formatCode="m/d/yy;@"/>
    <numFmt numFmtId="168" formatCode="[$-409]h:mm:ss\ AM/PM"/>
    <numFmt numFmtId="169" formatCode="[$-F800]dddd\,\ mmmm\ dd\,\ yyyy"/>
    <numFmt numFmtId="170" formatCode="dddd"/>
    <numFmt numFmtId="171" formatCode="&quot;$&quot;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indent="5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4" fontId="4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19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Fill="1" applyBorder="1" applyAlignment="1" applyProtection="1">
      <alignment horizontal="right" vertical="center" indent="1"/>
      <protection locked="0"/>
    </xf>
    <xf numFmtId="2" fontId="0" fillId="0" borderId="1" xfId="0" applyNumberFormat="1" applyFont="1" applyFill="1" applyBorder="1" applyAlignment="1" applyProtection="1">
      <alignment horizontal="right" vertical="center" indent="1"/>
      <protection/>
    </xf>
    <xf numFmtId="171" fontId="0" fillId="0" borderId="1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 locked="0"/>
    </xf>
    <xf numFmtId="2" fontId="0" fillId="0" borderId="1" xfId="0" applyNumberFormat="1" applyFont="1" applyFill="1" applyBorder="1" applyAlignment="1" applyProtection="1">
      <alignment horizontal="right" vertical="center" indent="1"/>
      <protection locked="0"/>
    </xf>
    <xf numFmtId="171" fontId="0" fillId="0" borderId="1" xfId="0" applyNumberFormat="1" applyFont="1" applyFill="1" applyBorder="1" applyAlignment="1" applyProtection="1">
      <alignment horizontal="right" vertical="center" indent="1"/>
      <protection locked="0"/>
    </xf>
    <xf numFmtId="7" fontId="0" fillId="0" borderId="0" xfId="17" applyNumberFormat="1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 indent="1"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Alignment="1" applyProtection="1">
      <alignment/>
      <protection locked="0"/>
    </xf>
    <xf numFmtId="167" fontId="0" fillId="0" borderId="1" xfId="0" applyNumberFormat="1" applyFont="1" applyFill="1" applyBorder="1" applyAlignment="1" applyProtection="1">
      <alignment horizontal="right" vertical="center" indent="2"/>
      <protection/>
    </xf>
    <xf numFmtId="170" fontId="0" fillId="0" borderId="1" xfId="0" applyNumberFormat="1" applyFont="1" applyFill="1" applyBorder="1" applyAlignment="1" applyProtection="1">
      <alignment horizontal="left" vertical="center" indent="1"/>
      <protection/>
    </xf>
    <xf numFmtId="0" fontId="6" fillId="0" borderId="0" xfId="19" applyFont="1" applyFill="1" applyBorder="1" applyAlignment="1" applyProtection="1">
      <alignment vertical="center"/>
      <protection hidden="1"/>
    </xf>
    <xf numFmtId="0" fontId="6" fillId="3" borderId="3" xfId="19" applyFont="1" applyFill="1" applyBorder="1" applyAlignment="1" applyProtection="1">
      <alignment horizontal="center" vertical="center"/>
      <protection/>
    </xf>
    <xf numFmtId="0" fontId="6" fillId="3" borderId="4" xfId="19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67" fontId="0" fillId="0" borderId="3" xfId="0" applyNumberFormat="1" applyFont="1" applyBorder="1" applyAlignment="1" applyProtection="1">
      <alignment horizontal="center" vertical="center"/>
      <protection locked="0"/>
    </xf>
    <xf numFmtId="167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right" vertical="center" indent="1"/>
      <protection locked="0"/>
    </xf>
    <xf numFmtId="7" fontId="4" fillId="0" borderId="1" xfId="17" applyNumberFormat="1" applyFont="1" applyFill="1" applyBorder="1" applyAlignment="1" applyProtection="1">
      <alignment horizontal="center" vertical="center"/>
      <protection/>
    </xf>
    <xf numFmtId="0" fontId="4" fillId="5" borderId="1" xfId="0" applyFont="1" applyFill="1" applyBorder="1" applyAlignment="1" applyProtection="1">
      <alignment horizontal="right" vertical="center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9525</xdr:rowOff>
    </xdr:from>
    <xdr:to>
      <xdr:col>10</xdr:col>
      <xdr:colOff>504825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81425" y="238125"/>
          <a:ext cx="413385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MONTHLY TIME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0"/>
  <sheetViews>
    <sheetView showGridLines="0" tabSelected="1" workbookViewId="0" topLeftCell="A1">
      <selection activeCell="P42" sqref="P42"/>
    </sheetView>
  </sheetViews>
  <sheetFormatPr defaultColWidth="9.140625" defaultRowHeight="12.75"/>
  <cols>
    <col min="1" max="1" width="7.7109375" style="1" customWidth="1"/>
    <col min="2" max="3" width="14.7109375" style="1" customWidth="1"/>
    <col min="4" max="7" width="9.7109375" style="1" customWidth="1"/>
    <col min="8" max="11" width="11.7109375" style="1" customWidth="1"/>
    <col min="12" max="16384" width="9.140625" style="1" customWidth="1"/>
  </cols>
  <sheetData>
    <row r="1" ht="18" customHeight="1"/>
    <row r="2" spans="2:6" s="6" customFormat="1" ht="24" customHeight="1">
      <c r="B2" s="19" t="s">
        <v>11</v>
      </c>
      <c r="C2" s="8"/>
      <c r="D2" s="20"/>
      <c r="E2" s="20"/>
      <c r="F2" s="21" t="s">
        <v>4</v>
      </c>
    </row>
    <row r="3" spans="7:8" ht="11.25" customHeight="1">
      <c r="G3" s="3"/>
      <c r="H3" s="3"/>
    </row>
    <row r="4" spans="2:11" s="27" customFormat="1" ht="7.5" customHeight="1">
      <c r="B4" s="7"/>
      <c r="C4" s="7"/>
      <c r="D4" s="7"/>
      <c r="E4" s="7"/>
      <c r="F4" s="7"/>
      <c r="G4" s="7"/>
      <c r="H4" s="7"/>
      <c r="I4" s="7"/>
      <c r="J4" s="7"/>
      <c r="K4" s="9"/>
    </row>
    <row r="5" spans="2:11" ht="18" customHeight="1">
      <c r="B5" s="2"/>
      <c r="C5" s="2"/>
      <c r="D5" s="2"/>
      <c r="E5" s="2"/>
      <c r="I5" s="4"/>
      <c r="J5" s="4"/>
      <c r="K5" s="5"/>
    </row>
    <row r="6" spans="2:11" s="6" customFormat="1" ht="21.75" customHeight="1">
      <c r="B6" s="10" t="s">
        <v>13</v>
      </c>
      <c r="C6" s="57"/>
      <c r="D6" s="58"/>
      <c r="E6" s="10" t="s">
        <v>12</v>
      </c>
      <c r="F6" s="45"/>
      <c r="G6" s="59"/>
      <c r="H6" s="59"/>
      <c r="I6" s="59"/>
      <c r="J6" s="59"/>
      <c r="K6" s="46"/>
    </row>
    <row r="7" spans="2:11" s="6" customFormat="1" ht="9.75" customHeight="1">
      <c r="B7" s="10"/>
      <c r="C7" s="11"/>
      <c r="D7" s="12"/>
      <c r="E7" s="13"/>
      <c r="H7" s="14"/>
      <c r="K7" s="15"/>
    </row>
    <row r="8" spans="2:11" s="6" customFormat="1" ht="21.75" customHeight="1">
      <c r="B8" s="10" t="s">
        <v>15</v>
      </c>
      <c r="C8" s="57"/>
      <c r="D8" s="58"/>
      <c r="E8" s="13" t="s">
        <v>14</v>
      </c>
      <c r="F8" s="45"/>
      <c r="G8" s="59"/>
      <c r="H8" s="59"/>
      <c r="I8" s="59"/>
      <c r="J8" s="59"/>
      <c r="K8" s="46"/>
    </row>
    <row r="9" spans="2:11" s="6" customFormat="1" ht="9.75" customHeight="1">
      <c r="B9" s="11"/>
      <c r="C9" s="11"/>
      <c r="D9" s="12"/>
      <c r="E9" s="12"/>
      <c r="H9" s="14"/>
      <c r="K9" s="16"/>
    </row>
    <row r="10" spans="2:11" s="6" customFormat="1" ht="21.75" customHeight="1">
      <c r="B10" s="14" t="s">
        <v>18</v>
      </c>
      <c r="C10" s="47">
        <v>39833</v>
      </c>
      <c r="D10" s="48"/>
      <c r="E10" s="17" t="s">
        <v>26</v>
      </c>
      <c r="J10" s="45">
        <v>31</v>
      </c>
      <c r="K10" s="46"/>
    </row>
    <row r="11" s="6" customFormat="1" ht="18" customHeight="1"/>
    <row r="12" spans="2:11" ht="18" customHeight="1">
      <c r="B12" s="43" t="s">
        <v>3</v>
      </c>
      <c r="C12" s="43" t="s">
        <v>0</v>
      </c>
      <c r="D12" s="43" t="s">
        <v>8</v>
      </c>
      <c r="E12" s="43"/>
      <c r="F12" s="43"/>
      <c r="G12" s="43"/>
      <c r="H12" s="44" t="s">
        <v>5</v>
      </c>
      <c r="I12" s="44"/>
      <c r="J12" s="44"/>
      <c r="K12" s="44"/>
    </row>
    <row r="13" spans="2:11" ht="18" customHeight="1">
      <c r="B13" s="43"/>
      <c r="C13" s="43"/>
      <c r="D13" s="22" t="s">
        <v>1</v>
      </c>
      <c r="E13" s="22" t="s">
        <v>2</v>
      </c>
      <c r="F13" s="22" t="s">
        <v>1</v>
      </c>
      <c r="G13" s="22" t="s">
        <v>2</v>
      </c>
      <c r="H13" s="23" t="s">
        <v>6</v>
      </c>
      <c r="I13" s="23" t="s">
        <v>9</v>
      </c>
      <c r="J13" s="22" t="s">
        <v>7</v>
      </c>
      <c r="K13" s="22" t="s">
        <v>10</v>
      </c>
    </row>
    <row r="14" spans="2:11" ht="18" customHeight="1">
      <c r="B14" s="35">
        <f>IF(C10&lt;&gt;"",C10,"")</f>
        <v>39833</v>
      </c>
      <c r="C14" s="36">
        <f>B14</f>
        <v>39833</v>
      </c>
      <c r="D14" s="24">
        <v>0.3333333333333333</v>
      </c>
      <c r="E14" s="24">
        <v>0.5</v>
      </c>
      <c r="F14" s="24">
        <v>0.5416666666666666</v>
      </c>
      <c r="G14" s="24">
        <v>0.7083333333333334</v>
      </c>
      <c r="H14" s="25">
        <f aca="true" t="shared" si="0" ref="H14:H20">IF((((E14-D14)+(G14-F14))*24)&gt;8,8,((E14-D14)+(G14-F14))*24)</f>
        <v>8.000000000000002</v>
      </c>
      <c r="I14" s="25">
        <f aca="true" t="shared" si="1" ref="I14:I20">IF(((E14-D14)+(G14-F14))*24&gt;8,((E14-D14)+(G14-F14))*24-8,0)</f>
        <v>0</v>
      </c>
      <c r="J14" s="28">
        <v>8</v>
      </c>
      <c r="K14" s="28">
        <v>8</v>
      </c>
    </row>
    <row r="15" spans="2:11" ht="18" customHeight="1">
      <c r="B15" s="35">
        <f>IF(2&lt;=$J$10,B14+1,"")</f>
        <v>39834</v>
      </c>
      <c r="C15" s="36">
        <f aca="true" t="shared" si="2" ref="C15:C44">B15</f>
        <v>39834</v>
      </c>
      <c r="D15" s="24">
        <v>0.3333333333333333</v>
      </c>
      <c r="E15" s="24">
        <v>0.5104166666666666</v>
      </c>
      <c r="F15" s="24">
        <v>0.53125</v>
      </c>
      <c r="G15" s="24">
        <v>0.8333333333333334</v>
      </c>
      <c r="H15" s="25">
        <f t="shared" si="0"/>
        <v>8</v>
      </c>
      <c r="I15" s="25">
        <f t="shared" si="1"/>
        <v>3.5</v>
      </c>
      <c r="J15" s="28">
        <v>8</v>
      </c>
      <c r="K15" s="28">
        <v>8</v>
      </c>
    </row>
    <row r="16" spans="2:11" ht="18" customHeight="1">
      <c r="B16" s="35">
        <f>IF(3&lt;=$J$10,B15+1,"")</f>
        <v>39835</v>
      </c>
      <c r="C16" s="36">
        <f t="shared" si="2"/>
        <v>39835</v>
      </c>
      <c r="D16" s="24"/>
      <c r="E16" s="24"/>
      <c r="F16" s="24"/>
      <c r="G16" s="24"/>
      <c r="H16" s="25">
        <f t="shared" si="0"/>
        <v>0</v>
      </c>
      <c r="I16" s="25">
        <f t="shared" si="1"/>
        <v>0</v>
      </c>
      <c r="J16" s="28">
        <v>8</v>
      </c>
      <c r="K16" s="28">
        <v>8</v>
      </c>
    </row>
    <row r="17" spans="2:11" ht="18" customHeight="1">
      <c r="B17" s="35">
        <f>IF(4&lt;=$J$10,B16+1,"")</f>
        <v>39836</v>
      </c>
      <c r="C17" s="36">
        <f t="shared" si="2"/>
        <v>39836</v>
      </c>
      <c r="D17" s="24"/>
      <c r="E17" s="24"/>
      <c r="F17" s="24"/>
      <c r="G17" s="24"/>
      <c r="H17" s="25">
        <f t="shared" si="0"/>
        <v>0</v>
      </c>
      <c r="I17" s="25">
        <f t="shared" si="1"/>
        <v>0</v>
      </c>
      <c r="J17" s="28">
        <v>8</v>
      </c>
      <c r="K17" s="28">
        <v>8</v>
      </c>
    </row>
    <row r="18" spans="2:11" ht="18" customHeight="1">
      <c r="B18" s="35">
        <f>IF(5&lt;=$J$10,B17+1,"")</f>
        <v>39837</v>
      </c>
      <c r="C18" s="36">
        <f t="shared" si="2"/>
        <v>39837</v>
      </c>
      <c r="D18" s="24"/>
      <c r="E18" s="24"/>
      <c r="F18" s="24"/>
      <c r="G18" s="24"/>
      <c r="H18" s="25">
        <f t="shared" si="0"/>
        <v>0</v>
      </c>
      <c r="I18" s="25">
        <f t="shared" si="1"/>
        <v>0</v>
      </c>
      <c r="J18" s="28">
        <v>8</v>
      </c>
      <c r="K18" s="28">
        <v>8</v>
      </c>
    </row>
    <row r="19" spans="2:11" ht="18" customHeight="1">
      <c r="B19" s="35">
        <f>IF(6&lt;=$J$10,B18+1,"")</f>
        <v>39838</v>
      </c>
      <c r="C19" s="36">
        <f t="shared" si="2"/>
        <v>39838</v>
      </c>
      <c r="D19" s="24"/>
      <c r="E19" s="24"/>
      <c r="F19" s="24"/>
      <c r="G19" s="24"/>
      <c r="H19" s="25">
        <f t="shared" si="0"/>
        <v>0</v>
      </c>
      <c r="I19" s="25">
        <f t="shared" si="1"/>
        <v>0</v>
      </c>
      <c r="J19" s="28">
        <v>8</v>
      </c>
      <c r="K19" s="28">
        <v>8</v>
      </c>
    </row>
    <row r="20" spans="2:11" ht="18" customHeight="1">
      <c r="B20" s="35">
        <f>IF(7&lt;=$J$10,B19+1,"")</f>
        <v>39839</v>
      </c>
      <c r="C20" s="36">
        <f t="shared" si="2"/>
        <v>39839</v>
      </c>
      <c r="D20" s="24"/>
      <c r="E20" s="24"/>
      <c r="F20" s="24"/>
      <c r="G20" s="24"/>
      <c r="H20" s="25">
        <f t="shared" si="0"/>
        <v>0</v>
      </c>
      <c r="I20" s="25">
        <f t="shared" si="1"/>
        <v>0</v>
      </c>
      <c r="J20" s="28">
        <v>8</v>
      </c>
      <c r="K20" s="28">
        <v>8</v>
      </c>
    </row>
    <row r="21" spans="2:11" ht="18" customHeight="1">
      <c r="B21" s="35">
        <f>IF(8&lt;=$J$10,B20+1,"")</f>
        <v>39840</v>
      </c>
      <c r="C21" s="36">
        <f t="shared" si="2"/>
        <v>39840</v>
      </c>
      <c r="D21" s="24"/>
      <c r="E21" s="24"/>
      <c r="F21" s="24"/>
      <c r="G21" s="24"/>
      <c r="H21" s="25">
        <f aca="true" t="shared" si="3" ref="H21:H26">IF((((E21-D21)+(G21-F21))*24)&gt;8,8,((E21-D21)+(G21-F21))*24)</f>
        <v>0</v>
      </c>
      <c r="I21" s="25">
        <f aca="true" t="shared" si="4" ref="I21:I26">IF(((E21-D21)+(G21-F21))*24&gt;8,((E21-D21)+(G21-F21))*24-8,0)</f>
        <v>0</v>
      </c>
      <c r="J21" s="28">
        <v>8</v>
      </c>
      <c r="K21" s="28">
        <v>8</v>
      </c>
    </row>
    <row r="22" spans="2:11" ht="18" customHeight="1">
      <c r="B22" s="35">
        <f>IF(9&lt;=$J$10,B21+1,"")</f>
        <v>39841</v>
      </c>
      <c r="C22" s="36">
        <f t="shared" si="2"/>
        <v>39841</v>
      </c>
      <c r="D22" s="24"/>
      <c r="E22" s="24"/>
      <c r="F22" s="24"/>
      <c r="G22" s="24"/>
      <c r="H22" s="25">
        <f t="shared" si="3"/>
        <v>0</v>
      </c>
      <c r="I22" s="25">
        <f t="shared" si="4"/>
        <v>0</v>
      </c>
      <c r="J22" s="28">
        <v>8</v>
      </c>
      <c r="K22" s="28">
        <v>8</v>
      </c>
    </row>
    <row r="23" spans="2:11" ht="18" customHeight="1">
      <c r="B23" s="35">
        <f>IF(10&lt;=$J$10,B22+1,"")</f>
        <v>39842</v>
      </c>
      <c r="C23" s="36">
        <f t="shared" si="2"/>
        <v>39842</v>
      </c>
      <c r="D23" s="24"/>
      <c r="E23" s="24"/>
      <c r="F23" s="24"/>
      <c r="G23" s="24"/>
      <c r="H23" s="25">
        <f t="shared" si="3"/>
        <v>0</v>
      </c>
      <c r="I23" s="25">
        <f t="shared" si="4"/>
        <v>0</v>
      </c>
      <c r="J23" s="28">
        <v>8</v>
      </c>
      <c r="K23" s="28">
        <v>8</v>
      </c>
    </row>
    <row r="24" spans="2:11" ht="18" customHeight="1">
      <c r="B24" s="35">
        <f>IF(11&lt;=$J$10,B23+1,"")</f>
        <v>39843</v>
      </c>
      <c r="C24" s="36">
        <f t="shared" si="2"/>
        <v>39843</v>
      </c>
      <c r="D24" s="24"/>
      <c r="E24" s="24"/>
      <c r="F24" s="24"/>
      <c r="G24" s="24"/>
      <c r="H24" s="25">
        <f t="shared" si="3"/>
        <v>0</v>
      </c>
      <c r="I24" s="25">
        <f t="shared" si="4"/>
        <v>0</v>
      </c>
      <c r="J24" s="28">
        <v>8</v>
      </c>
      <c r="K24" s="28">
        <v>8</v>
      </c>
    </row>
    <row r="25" spans="2:11" ht="18" customHeight="1">
      <c r="B25" s="35">
        <f>IF(12&lt;=$J$10,B24+1,"")</f>
        <v>39844</v>
      </c>
      <c r="C25" s="36">
        <f t="shared" si="2"/>
        <v>39844</v>
      </c>
      <c r="D25" s="24"/>
      <c r="E25" s="24"/>
      <c r="F25" s="24"/>
      <c r="G25" s="24"/>
      <c r="H25" s="25">
        <f t="shared" si="3"/>
        <v>0</v>
      </c>
      <c r="I25" s="25">
        <f t="shared" si="4"/>
        <v>0</v>
      </c>
      <c r="J25" s="28">
        <v>8</v>
      </c>
      <c r="K25" s="28">
        <v>8</v>
      </c>
    </row>
    <row r="26" spans="2:11" ht="18" customHeight="1">
      <c r="B26" s="35">
        <f>IF(13&lt;=$J$10,B25+1,"")</f>
        <v>39845</v>
      </c>
      <c r="C26" s="36">
        <f t="shared" si="2"/>
        <v>39845</v>
      </c>
      <c r="D26" s="24"/>
      <c r="E26" s="24"/>
      <c r="F26" s="24"/>
      <c r="G26" s="24"/>
      <c r="H26" s="25">
        <f t="shared" si="3"/>
        <v>0</v>
      </c>
      <c r="I26" s="25">
        <f t="shared" si="4"/>
        <v>0</v>
      </c>
      <c r="J26" s="28">
        <v>8</v>
      </c>
      <c r="K26" s="28">
        <v>8</v>
      </c>
    </row>
    <row r="27" spans="2:11" ht="18" customHeight="1">
      <c r="B27" s="35">
        <f>IF(14&lt;=$J$10,B26+1,"")</f>
        <v>39846</v>
      </c>
      <c r="C27" s="36">
        <f t="shared" si="2"/>
        <v>39846</v>
      </c>
      <c r="D27" s="24"/>
      <c r="E27" s="24"/>
      <c r="F27" s="24"/>
      <c r="G27" s="24"/>
      <c r="H27" s="25">
        <f aca="true" t="shared" si="5" ref="H27:H43">IF((((E27-D27)+(G27-F27))*24)&gt;8,8,((E27-D27)+(G27-F27))*24)</f>
        <v>0</v>
      </c>
      <c r="I27" s="25">
        <f aca="true" t="shared" si="6" ref="I27:I43">IF(((E27-D27)+(G27-F27))*24&gt;8,((E27-D27)+(G27-F27))*24-8,0)</f>
        <v>0</v>
      </c>
      <c r="J27" s="28">
        <v>8</v>
      </c>
      <c r="K27" s="28">
        <v>8</v>
      </c>
    </row>
    <row r="28" spans="2:11" ht="18" customHeight="1">
      <c r="B28" s="35">
        <f>IF(15&lt;=$J$10,B27+1,"")</f>
        <v>39847</v>
      </c>
      <c r="C28" s="36">
        <f t="shared" si="2"/>
        <v>39847</v>
      </c>
      <c r="D28" s="24"/>
      <c r="E28" s="24"/>
      <c r="F28" s="24"/>
      <c r="G28" s="24"/>
      <c r="H28" s="25">
        <f t="shared" si="5"/>
        <v>0</v>
      </c>
      <c r="I28" s="25">
        <f t="shared" si="6"/>
        <v>0</v>
      </c>
      <c r="J28" s="28">
        <v>8</v>
      </c>
      <c r="K28" s="28">
        <v>8</v>
      </c>
    </row>
    <row r="29" spans="2:11" ht="18" customHeight="1">
      <c r="B29" s="35">
        <f>IF(16&lt;=$J$10,B28+1,"")</f>
        <v>39848</v>
      </c>
      <c r="C29" s="36">
        <f t="shared" si="2"/>
        <v>39848</v>
      </c>
      <c r="D29" s="24"/>
      <c r="E29" s="24"/>
      <c r="F29" s="24"/>
      <c r="G29" s="24"/>
      <c r="H29" s="25">
        <f t="shared" si="5"/>
        <v>0</v>
      </c>
      <c r="I29" s="25">
        <f t="shared" si="6"/>
        <v>0</v>
      </c>
      <c r="J29" s="28">
        <v>8</v>
      </c>
      <c r="K29" s="28">
        <v>8</v>
      </c>
    </row>
    <row r="30" spans="2:11" ht="18" customHeight="1">
      <c r="B30" s="35">
        <f>IF(17&lt;=$J$10,B29+1,"")</f>
        <v>39849</v>
      </c>
      <c r="C30" s="36">
        <f t="shared" si="2"/>
        <v>39849</v>
      </c>
      <c r="D30" s="24"/>
      <c r="E30" s="24"/>
      <c r="F30" s="24"/>
      <c r="G30" s="24"/>
      <c r="H30" s="25">
        <f t="shared" si="5"/>
        <v>0</v>
      </c>
      <c r="I30" s="25">
        <f t="shared" si="6"/>
        <v>0</v>
      </c>
      <c r="J30" s="28">
        <v>8</v>
      </c>
      <c r="K30" s="28">
        <v>8</v>
      </c>
    </row>
    <row r="31" spans="2:11" ht="18" customHeight="1">
      <c r="B31" s="35">
        <f>IF(18&lt;=$J$10,B30+1,"")</f>
        <v>39850</v>
      </c>
      <c r="C31" s="36">
        <f t="shared" si="2"/>
        <v>39850</v>
      </c>
      <c r="D31" s="24"/>
      <c r="E31" s="24"/>
      <c r="F31" s="24"/>
      <c r="G31" s="24"/>
      <c r="H31" s="25">
        <f t="shared" si="5"/>
        <v>0</v>
      </c>
      <c r="I31" s="25">
        <f t="shared" si="6"/>
        <v>0</v>
      </c>
      <c r="J31" s="28">
        <v>8</v>
      </c>
      <c r="K31" s="28">
        <v>8</v>
      </c>
    </row>
    <row r="32" spans="2:11" ht="18" customHeight="1">
      <c r="B32" s="35">
        <f>IF(19&lt;=$J$10,B31+1,"")</f>
        <v>39851</v>
      </c>
      <c r="C32" s="36">
        <f t="shared" si="2"/>
        <v>39851</v>
      </c>
      <c r="D32" s="24"/>
      <c r="E32" s="24"/>
      <c r="F32" s="24"/>
      <c r="G32" s="24"/>
      <c r="H32" s="25">
        <f t="shared" si="5"/>
        <v>0</v>
      </c>
      <c r="I32" s="25">
        <f t="shared" si="6"/>
        <v>0</v>
      </c>
      <c r="J32" s="28">
        <v>8</v>
      </c>
      <c r="K32" s="28">
        <v>8</v>
      </c>
    </row>
    <row r="33" spans="2:11" ht="18" customHeight="1">
      <c r="B33" s="35">
        <f>IF(20&lt;=$J$10,B32+1,"")</f>
        <v>39852</v>
      </c>
      <c r="C33" s="36">
        <f t="shared" si="2"/>
        <v>39852</v>
      </c>
      <c r="D33" s="24"/>
      <c r="E33" s="24"/>
      <c r="F33" s="24"/>
      <c r="G33" s="24"/>
      <c r="H33" s="25">
        <f t="shared" si="5"/>
        <v>0</v>
      </c>
      <c r="I33" s="25">
        <f t="shared" si="6"/>
        <v>0</v>
      </c>
      <c r="J33" s="28">
        <v>8</v>
      </c>
      <c r="K33" s="28">
        <v>8</v>
      </c>
    </row>
    <row r="34" spans="2:11" ht="18" customHeight="1">
      <c r="B34" s="35">
        <f>IF(21&lt;=$J$10,B33+1,"")</f>
        <v>39853</v>
      </c>
      <c r="C34" s="36">
        <f t="shared" si="2"/>
        <v>39853</v>
      </c>
      <c r="D34" s="24"/>
      <c r="E34" s="24"/>
      <c r="F34" s="24"/>
      <c r="G34" s="24"/>
      <c r="H34" s="25">
        <f t="shared" si="5"/>
        <v>0</v>
      </c>
      <c r="I34" s="25">
        <f t="shared" si="6"/>
        <v>0</v>
      </c>
      <c r="J34" s="28">
        <v>8</v>
      </c>
      <c r="K34" s="28">
        <v>8</v>
      </c>
    </row>
    <row r="35" spans="2:11" ht="18" customHeight="1">
      <c r="B35" s="35">
        <f>IF(22&lt;=$J$10,B34+1,"")</f>
        <v>39854</v>
      </c>
      <c r="C35" s="36">
        <f t="shared" si="2"/>
        <v>39854</v>
      </c>
      <c r="D35" s="24"/>
      <c r="E35" s="24"/>
      <c r="F35" s="24"/>
      <c r="G35" s="24"/>
      <c r="H35" s="25">
        <f t="shared" si="5"/>
        <v>0</v>
      </c>
      <c r="I35" s="25">
        <f t="shared" si="6"/>
        <v>0</v>
      </c>
      <c r="J35" s="28">
        <v>8</v>
      </c>
      <c r="K35" s="28">
        <v>8</v>
      </c>
    </row>
    <row r="36" spans="2:11" ht="18" customHeight="1">
      <c r="B36" s="35">
        <f>IF(23&lt;=$J$10,B35+1,"")</f>
        <v>39855</v>
      </c>
      <c r="C36" s="36">
        <f t="shared" si="2"/>
        <v>39855</v>
      </c>
      <c r="D36" s="24"/>
      <c r="E36" s="24"/>
      <c r="F36" s="24"/>
      <c r="G36" s="24"/>
      <c r="H36" s="25">
        <f t="shared" si="5"/>
        <v>0</v>
      </c>
      <c r="I36" s="25">
        <f t="shared" si="6"/>
        <v>0</v>
      </c>
      <c r="J36" s="28">
        <v>8</v>
      </c>
      <c r="K36" s="28">
        <v>8</v>
      </c>
    </row>
    <row r="37" spans="2:11" ht="18" customHeight="1">
      <c r="B37" s="35">
        <f>IF(24&lt;=$J$10,B36+1,"")</f>
        <v>39856</v>
      </c>
      <c r="C37" s="36">
        <f t="shared" si="2"/>
        <v>39856</v>
      </c>
      <c r="D37" s="24"/>
      <c r="E37" s="24"/>
      <c r="F37" s="24"/>
      <c r="G37" s="24"/>
      <c r="H37" s="25">
        <f t="shared" si="5"/>
        <v>0</v>
      </c>
      <c r="I37" s="25">
        <f t="shared" si="6"/>
        <v>0</v>
      </c>
      <c r="J37" s="28">
        <v>8</v>
      </c>
      <c r="K37" s="28">
        <v>8</v>
      </c>
    </row>
    <row r="38" spans="2:11" ht="18" customHeight="1">
      <c r="B38" s="35">
        <f>IF(25&lt;=$J$10,B37+1,"")</f>
        <v>39857</v>
      </c>
      <c r="C38" s="36">
        <f t="shared" si="2"/>
        <v>39857</v>
      </c>
      <c r="D38" s="24"/>
      <c r="E38" s="24"/>
      <c r="F38" s="24"/>
      <c r="G38" s="24"/>
      <c r="H38" s="25">
        <f t="shared" si="5"/>
        <v>0</v>
      </c>
      <c r="I38" s="25">
        <f t="shared" si="6"/>
        <v>0</v>
      </c>
      <c r="J38" s="28">
        <v>8</v>
      </c>
      <c r="K38" s="28">
        <v>8</v>
      </c>
    </row>
    <row r="39" spans="2:11" ht="18" customHeight="1">
      <c r="B39" s="35">
        <f>IF(26&lt;=$J$10,B38+1,"")</f>
        <v>39858</v>
      </c>
      <c r="C39" s="36">
        <f t="shared" si="2"/>
        <v>39858</v>
      </c>
      <c r="D39" s="24"/>
      <c r="E39" s="24"/>
      <c r="F39" s="24"/>
      <c r="G39" s="24"/>
      <c r="H39" s="25">
        <f t="shared" si="5"/>
        <v>0</v>
      </c>
      <c r="I39" s="25">
        <f t="shared" si="6"/>
        <v>0</v>
      </c>
      <c r="J39" s="28">
        <v>8</v>
      </c>
      <c r="K39" s="28">
        <v>8</v>
      </c>
    </row>
    <row r="40" spans="2:11" ht="18" customHeight="1">
      <c r="B40" s="35">
        <f>IF(27&lt;=$J$10,B39+1,"")</f>
        <v>39859</v>
      </c>
      <c r="C40" s="36">
        <f t="shared" si="2"/>
        <v>39859</v>
      </c>
      <c r="D40" s="24"/>
      <c r="E40" s="24"/>
      <c r="F40" s="24"/>
      <c r="G40" s="24"/>
      <c r="H40" s="25">
        <f t="shared" si="5"/>
        <v>0</v>
      </c>
      <c r="I40" s="25">
        <f t="shared" si="6"/>
        <v>0</v>
      </c>
      <c r="J40" s="28">
        <v>8</v>
      </c>
      <c r="K40" s="28">
        <v>8</v>
      </c>
    </row>
    <row r="41" spans="2:11" ht="18" customHeight="1">
      <c r="B41" s="35">
        <f>IF(28&lt;=$J$10,B40+1,"")</f>
        <v>39860</v>
      </c>
      <c r="C41" s="36">
        <f t="shared" si="2"/>
        <v>39860</v>
      </c>
      <c r="D41" s="24"/>
      <c r="E41" s="24"/>
      <c r="F41" s="24"/>
      <c r="G41" s="24"/>
      <c r="H41" s="25">
        <f t="shared" si="5"/>
        <v>0</v>
      </c>
      <c r="I41" s="25">
        <f t="shared" si="6"/>
        <v>0</v>
      </c>
      <c r="J41" s="28">
        <v>8</v>
      </c>
      <c r="K41" s="28">
        <v>8</v>
      </c>
    </row>
    <row r="42" spans="2:11" ht="18" customHeight="1">
      <c r="B42" s="35">
        <f>IF(29&lt;=$J$10,B41+1,"")</f>
        <v>39861</v>
      </c>
      <c r="C42" s="36">
        <f t="shared" si="2"/>
        <v>39861</v>
      </c>
      <c r="D42" s="24"/>
      <c r="E42" s="24"/>
      <c r="F42" s="24"/>
      <c r="G42" s="24"/>
      <c r="H42" s="25">
        <f t="shared" si="5"/>
        <v>0</v>
      </c>
      <c r="I42" s="25">
        <f t="shared" si="6"/>
        <v>0</v>
      </c>
      <c r="J42" s="28">
        <v>8</v>
      </c>
      <c r="K42" s="28">
        <v>8</v>
      </c>
    </row>
    <row r="43" spans="2:11" ht="18" customHeight="1">
      <c r="B43" s="35">
        <f>IF(30&lt;=$J$10,B42+1,"")</f>
        <v>39862</v>
      </c>
      <c r="C43" s="36">
        <f t="shared" si="2"/>
        <v>39862</v>
      </c>
      <c r="D43" s="24"/>
      <c r="E43" s="24"/>
      <c r="F43" s="24"/>
      <c r="G43" s="24"/>
      <c r="H43" s="25">
        <f t="shared" si="5"/>
        <v>0</v>
      </c>
      <c r="I43" s="25">
        <f t="shared" si="6"/>
        <v>0</v>
      </c>
      <c r="J43" s="28">
        <v>8</v>
      </c>
      <c r="K43" s="28">
        <v>8</v>
      </c>
    </row>
    <row r="44" spans="2:11" ht="18" customHeight="1">
      <c r="B44" s="35">
        <f>IF(31&lt;=$J$10,B43+1,"")</f>
        <v>39863</v>
      </c>
      <c r="C44" s="36">
        <f t="shared" si="2"/>
        <v>39863</v>
      </c>
      <c r="D44" s="24"/>
      <c r="E44" s="24"/>
      <c r="F44" s="24"/>
      <c r="G44" s="24"/>
      <c r="H44" s="25">
        <f>IF((((E44-D44)+(G44-F44))*24)&gt;8,8,((E44-D44)+(G44-F44))*24)</f>
        <v>0</v>
      </c>
      <c r="I44" s="25">
        <f>IF(((E44-D44)+(G44-F44))*24&gt;8,((E44-D44)+(G44-F44))*24-8,0)</f>
        <v>0</v>
      </c>
      <c r="J44" s="28">
        <v>8</v>
      </c>
      <c r="K44" s="28">
        <v>8</v>
      </c>
    </row>
    <row r="45" spans="2:11" ht="18" customHeight="1">
      <c r="B45" s="60" t="s">
        <v>23</v>
      </c>
      <c r="C45" s="60"/>
      <c r="D45" s="60"/>
      <c r="E45" s="60"/>
      <c r="F45" s="60"/>
      <c r="G45" s="60"/>
      <c r="H45" s="25">
        <f>SUM(H14:H44)</f>
        <v>16</v>
      </c>
      <c r="I45" s="25">
        <f>SUM(I14:I44)</f>
        <v>3.5</v>
      </c>
      <c r="J45" s="25">
        <f>SUM(J14:J44)</f>
        <v>248</v>
      </c>
      <c r="K45" s="25">
        <f>SUM(K14:K44)</f>
        <v>248</v>
      </c>
    </row>
    <row r="46" spans="2:11" ht="18" customHeight="1">
      <c r="B46" s="60" t="s">
        <v>22</v>
      </c>
      <c r="C46" s="60"/>
      <c r="D46" s="60"/>
      <c r="E46" s="60"/>
      <c r="F46" s="60"/>
      <c r="G46" s="60"/>
      <c r="H46" s="29">
        <v>10</v>
      </c>
      <c r="I46" s="29">
        <v>10</v>
      </c>
      <c r="J46" s="29">
        <v>5</v>
      </c>
      <c r="K46" s="29">
        <v>5</v>
      </c>
    </row>
    <row r="47" spans="2:11" ht="18" customHeight="1">
      <c r="B47" s="60" t="s">
        <v>24</v>
      </c>
      <c r="C47" s="60"/>
      <c r="D47" s="60"/>
      <c r="E47" s="60"/>
      <c r="F47" s="60"/>
      <c r="G47" s="60"/>
      <c r="H47" s="26">
        <f>H46*H45</f>
        <v>160</v>
      </c>
      <c r="I47" s="26">
        <f>I46*I45</f>
        <v>35</v>
      </c>
      <c r="J47" s="26">
        <f>J46*J45</f>
        <v>1240</v>
      </c>
      <c r="K47" s="26">
        <f>K46*K45</f>
        <v>1240</v>
      </c>
    </row>
    <row r="48" spans="2:11" ht="18" customHeight="1">
      <c r="B48" s="62" t="s">
        <v>25</v>
      </c>
      <c r="C48" s="62"/>
      <c r="D48" s="62"/>
      <c r="E48" s="62"/>
      <c r="F48" s="62"/>
      <c r="G48" s="62"/>
      <c r="H48" s="61">
        <f>SUM(H47:K47)</f>
        <v>2675</v>
      </c>
      <c r="I48" s="61"/>
      <c r="J48" s="61"/>
      <c r="K48" s="61"/>
    </row>
    <row r="49" spans="8:11" ht="18" customHeight="1">
      <c r="H49" s="30"/>
      <c r="I49" s="30"/>
      <c r="J49" s="30"/>
      <c r="K49" s="30"/>
    </row>
    <row r="50" spans="2:11" ht="18" customHeight="1">
      <c r="B50" s="1" t="s">
        <v>20</v>
      </c>
      <c r="C50" s="49"/>
      <c r="D50" s="50"/>
      <c r="E50" s="50"/>
      <c r="F50" s="50"/>
      <c r="G50" s="50"/>
      <c r="H50" s="50"/>
      <c r="I50" s="50"/>
      <c r="J50" s="50"/>
      <c r="K50" s="31"/>
    </row>
    <row r="51" spans="3:11" ht="18" customHeight="1">
      <c r="C51" s="51"/>
      <c r="D51" s="52"/>
      <c r="E51" s="52"/>
      <c r="F51" s="52"/>
      <c r="G51" s="52"/>
      <c r="H51" s="52"/>
      <c r="I51" s="52"/>
      <c r="J51" s="52"/>
      <c r="K51" s="53"/>
    </row>
    <row r="52" spans="3:11" ht="18" customHeight="1">
      <c r="C52" s="54"/>
      <c r="D52" s="55"/>
      <c r="E52" s="55"/>
      <c r="F52" s="55"/>
      <c r="G52" s="55"/>
      <c r="H52" s="55"/>
      <c r="I52" s="55"/>
      <c r="J52" s="55"/>
      <c r="K52" s="56"/>
    </row>
    <row r="53" spans="8:11" ht="18" customHeight="1">
      <c r="H53" s="30"/>
      <c r="I53" s="30"/>
      <c r="J53" s="30"/>
      <c r="K53" s="30"/>
    </row>
    <row r="54" spans="2:13" ht="21.75" customHeight="1">
      <c r="B54" s="21" t="s">
        <v>17</v>
      </c>
      <c r="C54" s="21"/>
      <c r="D54" s="21"/>
      <c r="E54" s="40" t="s">
        <v>16</v>
      </c>
      <c r="F54" s="40"/>
      <c r="G54" s="40"/>
      <c r="H54" s="40"/>
      <c r="I54" s="32" t="s">
        <v>21</v>
      </c>
      <c r="J54" s="41"/>
      <c r="K54" s="42"/>
      <c r="L54" s="3"/>
      <c r="M54" s="18"/>
    </row>
    <row r="55" spans="8:11" ht="18" customHeight="1">
      <c r="H55" s="30"/>
      <c r="I55" s="30"/>
      <c r="J55" s="30"/>
      <c r="K55" s="30"/>
    </row>
    <row r="56" spans="2:11" ht="21.75" customHeight="1">
      <c r="B56" s="21" t="s">
        <v>19</v>
      </c>
      <c r="C56" s="21"/>
      <c r="D56" s="21"/>
      <c r="E56" s="40" t="s">
        <v>16</v>
      </c>
      <c r="F56" s="40"/>
      <c r="G56" s="40"/>
      <c r="H56" s="40"/>
      <c r="I56" s="32" t="s">
        <v>21</v>
      </c>
      <c r="J56" s="41"/>
      <c r="K56" s="42"/>
    </row>
    <row r="57" spans="2:10" ht="18" customHeight="1">
      <c r="B57" s="33"/>
      <c r="C57" s="33"/>
      <c r="D57" s="33"/>
      <c r="E57" s="33"/>
      <c r="F57" s="33"/>
      <c r="G57" s="33"/>
      <c r="H57" s="33"/>
      <c r="I57" s="33"/>
      <c r="J57" s="33"/>
    </row>
    <row r="58" spans="1:17" ht="18" customHeight="1">
      <c r="A58" s="34"/>
      <c r="B58" s="38" t="s">
        <v>27</v>
      </c>
      <c r="C58" s="39"/>
      <c r="D58" s="39"/>
      <c r="E58" s="39"/>
      <c r="F58" s="39"/>
      <c r="G58" s="39"/>
      <c r="H58" s="39"/>
      <c r="I58" s="39"/>
      <c r="J58" s="39"/>
      <c r="K58" s="39"/>
      <c r="L58" s="37"/>
      <c r="M58" s="37"/>
      <c r="N58" s="37"/>
      <c r="O58" s="37"/>
      <c r="P58" s="37"/>
      <c r="Q58" s="37"/>
    </row>
    <row r="59" ht="12.75">
      <c r="A59" s="34"/>
    </row>
    <row r="60" ht="12.75">
      <c r="A60" s="34"/>
    </row>
  </sheetData>
  <sheetProtection sheet="1" objects="1" scenarios="1" formatCells="0" formatColumns="0" formatRows="0" insertColumns="0" insertRows="0" deleteColumns="0" deleteRows="0" sort="0" autoFilter="0" pivotTables="0"/>
  <mergeCells count="21">
    <mergeCell ref="C6:D6"/>
    <mergeCell ref="C8:D8"/>
    <mergeCell ref="F8:K8"/>
    <mergeCell ref="F6:K6"/>
    <mergeCell ref="J10:K10"/>
    <mergeCell ref="C10:D10"/>
    <mergeCell ref="C50:K52"/>
    <mergeCell ref="E54:H54"/>
    <mergeCell ref="J54:K54"/>
    <mergeCell ref="B45:G45"/>
    <mergeCell ref="B46:G46"/>
    <mergeCell ref="B47:G47"/>
    <mergeCell ref="H48:K48"/>
    <mergeCell ref="B48:G48"/>
    <mergeCell ref="B58:K58"/>
    <mergeCell ref="E56:H56"/>
    <mergeCell ref="J56:K56"/>
    <mergeCell ref="B12:B13"/>
    <mergeCell ref="C12:C13"/>
    <mergeCell ref="D12:G12"/>
    <mergeCell ref="H12:K12"/>
  </mergeCells>
  <dataValidations count="3">
    <dataValidation type="whole" allowBlank="1" showInputMessage="1" showErrorMessage="1" errorTitle="Invalid Data Entry" error="Please enter valid number from 1 - 31" sqref="J10:K10">
      <formula1>1</formula1>
      <formula2>31</formula2>
    </dataValidation>
    <dataValidation type="date" allowBlank="1" showInputMessage="1" showErrorMessage="1" errorTitle="Invalid Data Input" error="Please enter valid date from 1/1/2009 - 12/31/2025" sqref="C10:D10">
      <formula1>39814</formula1>
      <formula2>46022</formula2>
    </dataValidation>
    <dataValidation type="time" allowBlank="1" showInputMessage="1" showErrorMessage="1" errorTitle="Invalid Data Entry" error="Please enter time with format between 0:00 and 23:59." sqref="D14:G44">
      <formula1>0</formula1>
      <formula2>0.9993055555555556</formula2>
    </dataValidation>
  </dataValidations>
  <hyperlinks>
    <hyperlink ref="B58:K58" r:id="rId1" display="VISIT EXCELTEMPLATE.NET FOR MORE TEMPLATES AND UPDATES"/>
  </hyperlinks>
  <printOptions horizontalCentered="1"/>
  <pageMargins left="0.41" right="0.47" top="0.4" bottom="0.33" header="0.28" footer="0.24"/>
  <pageSetup fitToHeight="1" fitToWidth="1" orientation="portrait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Musadya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Agams</dc:creator>
  <cp:keywords/>
  <dc:description/>
  <cp:lastModifiedBy>Agams</cp:lastModifiedBy>
  <cp:lastPrinted>2009-04-11T03:34:06Z</cp:lastPrinted>
  <dcterms:created xsi:type="dcterms:W3CDTF">2009-01-15T12:29:34Z</dcterms:created>
  <dcterms:modified xsi:type="dcterms:W3CDTF">2009-06-19T01:38:44Z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